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<sst xmlns="http://schemas.openxmlformats.org/spreadsheetml/2006/main" count="154" uniqueCount="44">
  <si>
    <t>A</t>
  </si>
  <si>
    <t>B</t>
  </si>
  <si>
    <t>C</t>
  </si>
  <si>
    <t>D</t>
  </si>
  <si>
    <t>E</t>
  </si>
  <si>
    <t>F</t>
  </si>
  <si>
    <t>TASK</t>
  </si>
  <si>
    <t>TOTAL</t>
  </si>
  <si>
    <t>BUDGET</t>
  </si>
  <si>
    <t>%COMP</t>
  </si>
  <si>
    <t>ACWP</t>
  </si>
  <si>
    <t>BCWS</t>
  </si>
  <si>
    <t>BCWP</t>
  </si>
  <si>
    <t>CV</t>
  </si>
  <si>
    <t>SV</t>
  </si>
  <si>
    <t>SI</t>
  </si>
  <si>
    <t>CI</t>
  </si>
  <si>
    <t>xxx</t>
  </si>
  <si>
    <t>% Complete</t>
  </si>
  <si>
    <t>Expenditures/day</t>
  </si>
  <si>
    <t>EVA PROBLEM</t>
  </si>
  <si>
    <t>CLOSE OF BUSINESS, DAY 14</t>
  </si>
  <si>
    <t>TAC =</t>
  </si>
  <si>
    <t>BAC =</t>
  </si>
  <si>
    <t>ETAC =</t>
  </si>
  <si>
    <t>EAC =</t>
  </si>
  <si>
    <t>Duration</t>
  </si>
  <si>
    <t>Predecessor</t>
  </si>
  <si>
    <t>A,B</t>
  </si>
  <si>
    <t>C,D,E</t>
  </si>
  <si>
    <t>Actual Expenditures to date</t>
  </si>
  <si>
    <t>Total</t>
  </si>
  <si>
    <t>C/7</t>
  </si>
  <si>
    <t>F/5</t>
  </si>
  <si>
    <t>E/9</t>
  </si>
  <si>
    <t>A/11</t>
  </si>
  <si>
    <t>B/10</t>
  </si>
  <si>
    <t>D/10</t>
  </si>
  <si>
    <t>PROJECT DURATION FOR TASK E=</t>
  </si>
  <si>
    <t xml:space="preserve">AC </t>
  </si>
  <si>
    <t>PV</t>
  </si>
  <si>
    <t>EV</t>
  </si>
  <si>
    <t>SPI</t>
  </si>
  <si>
    <t>CPI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</si>
</sst>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&quot;$&quot;#,##0.000"/>
    <numFmt numFmtId="173" formatCode="&quot;$&quot;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6"/>
      <name val="Arial"/>
      <family val="2"/>
    </font>
    <font>
      <sz val="14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4" fillId="0" borderId="0" xfId="42" applyNumberFormat="1" applyFont="1" applyAlignment="1">
      <alignment/>
    </xf>
    <xf numFmtId="0" fontId="49" fillId="0" borderId="0" xfId="0" applyFont="1" applyAlignment="1">
      <alignment/>
    </xf>
    <xf numFmtId="165" fontId="49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43" fontId="6" fillId="0" borderId="0" xfId="42" applyFont="1" applyAlignment="1">
      <alignment/>
    </xf>
    <xf numFmtId="168" fontId="6" fillId="0" borderId="0" xfId="42" applyNumberFormat="1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9" fillId="0" borderId="0" xfId="0" applyFont="1" applyAlignment="1">
      <alignment horizontal="center"/>
    </xf>
    <xf numFmtId="9" fontId="49" fillId="0" borderId="0" xfId="0" applyNumberFormat="1" applyFont="1" applyAlignment="1">
      <alignment horizontal="center"/>
    </xf>
    <xf numFmtId="0" fontId="49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8" fontId="4" fillId="0" borderId="10" xfId="42" applyNumberFormat="1" applyFont="1" applyBorder="1" applyAlignment="1">
      <alignment/>
    </xf>
    <xf numFmtId="168" fontId="4" fillId="0" borderId="12" xfId="42" applyNumberFormat="1" applyFont="1" applyBorder="1" applyAlignment="1">
      <alignment/>
    </xf>
    <xf numFmtId="168" fontId="4" fillId="0" borderId="12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5" fillId="0" borderId="12" xfId="42" applyNumberFormat="1" applyFont="1" applyBorder="1" applyAlignment="1">
      <alignment horizontal="center"/>
    </xf>
    <xf numFmtId="9" fontId="4" fillId="0" borderId="0" xfId="59" applyFont="1" applyAlignment="1">
      <alignment/>
    </xf>
    <xf numFmtId="9" fontId="4" fillId="0" borderId="10" xfId="59" applyFont="1" applyBorder="1" applyAlignment="1">
      <alignment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8" fontId="49" fillId="0" borderId="12" xfId="42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8" fontId="4" fillId="0" borderId="13" xfId="42" applyNumberFormat="1" applyFont="1" applyBorder="1" applyAlignment="1">
      <alignment/>
    </xf>
    <xf numFmtId="9" fontId="49" fillId="0" borderId="13" xfId="59" applyFont="1" applyBorder="1" applyAlignment="1">
      <alignment/>
    </xf>
    <xf numFmtId="168" fontId="49" fillId="0" borderId="13" xfId="42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68" fontId="4" fillId="0" borderId="14" xfId="42" applyNumberFormat="1" applyFont="1" applyBorder="1" applyAlignment="1">
      <alignment/>
    </xf>
    <xf numFmtId="9" fontId="49" fillId="0" borderId="14" xfId="59" applyFont="1" applyBorder="1" applyAlignment="1">
      <alignment/>
    </xf>
    <xf numFmtId="168" fontId="49" fillId="0" borderId="14" xfId="42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68" fontId="4" fillId="0" borderId="15" xfId="42" applyNumberFormat="1" applyFont="1" applyBorder="1" applyAlignment="1">
      <alignment/>
    </xf>
    <xf numFmtId="9" fontId="49" fillId="0" borderId="15" xfId="59" applyFont="1" applyBorder="1" applyAlignment="1">
      <alignment/>
    </xf>
    <xf numFmtId="168" fontId="49" fillId="0" borderId="15" xfId="42" applyNumberFormat="1" applyFont="1" applyBorder="1" applyAlignment="1">
      <alignment/>
    </xf>
    <xf numFmtId="168" fontId="51" fillId="33" borderId="13" xfId="42" applyNumberFormat="1" applyFont="1" applyFill="1" applyBorder="1" applyAlignment="1">
      <alignment/>
    </xf>
    <xf numFmtId="168" fontId="52" fillId="33" borderId="13" xfId="42" applyNumberFormat="1" applyFont="1" applyFill="1" applyBorder="1" applyAlignment="1">
      <alignment/>
    </xf>
    <xf numFmtId="43" fontId="51" fillId="33" borderId="13" xfId="42" applyFont="1" applyFill="1" applyBorder="1" applyAlignment="1">
      <alignment/>
    </xf>
    <xf numFmtId="168" fontId="51" fillId="33" borderId="14" xfId="42" applyNumberFormat="1" applyFont="1" applyFill="1" applyBorder="1" applyAlignment="1">
      <alignment/>
    </xf>
    <xf numFmtId="168" fontId="52" fillId="33" borderId="14" xfId="42" applyNumberFormat="1" applyFont="1" applyFill="1" applyBorder="1" applyAlignment="1">
      <alignment/>
    </xf>
    <xf numFmtId="43" fontId="51" fillId="33" borderId="14" xfId="42" applyFont="1" applyFill="1" applyBorder="1" applyAlignment="1">
      <alignment/>
    </xf>
    <xf numFmtId="168" fontId="51" fillId="33" borderId="15" xfId="42" applyNumberFormat="1" applyFont="1" applyFill="1" applyBorder="1" applyAlignment="1">
      <alignment/>
    </xf>
    <xf numFmtId="168" fontId="52" fillId="33" borderId="15" xfId="42" applyNumberFormat="1" applyFont="1" applyFill="1" applyBorder="1" applyAlignment="1">
      <alignment/>
    </xf>
    <xf numFmtId="43" fontId="51" fillId="33" borderId="15" xfId="42" applyFont="1" applyFill="1" applyBorder="1" applyAlignment="1">
      <alignment/>
    </xf>
    <xf numFmtId="168" fontId="4" fillId="33" borderId="16" xfId="42" applyNumberFormat="1" applyFont="1" applyFill="1" applyBorder="1" applyAlignment="1">
      <alignment horizontal="center"/>
    </xf>
    <xf numFmtId="168" fontId="5" fillId="33" borderId="16" xfId="42" applyNumberFormat="1" applyFont="1" applyFill="1" applyBorder="1" applyAlignment="1">
      <alignment horizontal="center"/>
    </xf>
    <xf numFmtId="43" fontId="5" fillId="33" borderId="16" xfId="42" applyFont="1" applyFill="1" applyBorder="1" applyAlignment="1">
      <alignment horizontal="center"/>
    </xf>
    <xf numFmtId="168" fontId="4" fillId="33" borderId="0" xfId="42" applyNumberFormat="1" applyFont="1" applyFill="1" applyAlignment="1">
      <alignment/>
    </xf>
    <xf numFmtId="168" fontId="5" fillId="33" borderId="0" xfId="42" applyNumberFormat="1" applyFont="1" applyFill="1" applyAlignment="1">
      <alignment/>
    </xf>
    <xf numFmtId="43" fontId="4" fillId="33" borderId="0" xfId="42" applyFont="1" applyFill="1" applyAlignment="1">
      <alignment/>
    </xf>
    <xf numFmtId="168" fontId="4" fillId="33" borderId="10" xfId="42" applyNumberFormat="1" applyFont="1" applyFill="1" applyBorder="1" applyAlignment="1">
      <alignment/>
    </xf>
    <xf numFmtId="168" fontId="5" fillId="33" borderId="10" xfId="42" applyNumberFormat="1" applyFont="1" applyFill="1" applyBorder="1" applyAlignment="1">
      <alignment/>
    </xf>
    <xf numFmtId="43" fontId="4" fillId="33" borderId="10" xfId="42" applyFont="1" applyFill="1" applyBorder="1" applyAlignment="1">
      <alignment/>
    </xf>
    <xf numFmtId="168" fontId="4" fillId="33" borderId="12" xfId="42" applyNumberFormat="1" applyFont="1" applyFill="1" applyBorder="1" applyAlignment="1">
      <alignment/>
    </xf>
    <xf numFmtId="168" fontId="5" fillId="33" borderId="12" xfId="42" applyNumberFormat="1" applyFont="1" applyFill="1" applyBorder="1" applyAlignment="1">
      <alignment/>
    </xf>
    <xf numFmtId="43" fontId="5" fillId="33" borderId="12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66675</xdr:rowOff>
    </xdr:from>
    <xdr:to>
      <xdr:col>12</xdr:col>
      <xdr:colOff>0</xdr:colOff>
      <xdr:row>6</xdr:row>
      <xdr:rowOff>85725</xdr:rowOff>
    </xdr:to>
    <xdr:sp>
      <xdr:nvSpPr>
        <xdr:cNvPr id="1" name="Straight Arrow Connector 10"/>
        <xdr:cNvSpPr>
          <a:spLocks/>
        </xdr:cNvSpPr>
      </xdr:nvSpPr>
      <xdr:spPr>
        <a:xfrm flipV="1">
          <a:off x="9153525" y="866775"/>
          <a:ext cx="60960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76200</xdr:rowOff>
    </xdr:from>
    <xdr:to>
      <xdr:col>12</xdr:col>
      <xdr:colOff>0</xdr:colOff>
      <xdr:row>8</xdr:row>
      <xdr:rowOff>104775</xdr:rowOff>
    </xdr:to>
    <xdr:sp>
      <xdr:nvSpPr>
        <xdr:cNvPr id="2" name="Straight Arrow Connector 11"/>
        <xdr:cNvSpPr>
          <a:spLocks/>
        </xdr:cNvSpPr>
      </xdr:nvSpPr>
      <xdr:spPr>
        <a:xfrm>
          <a:off x="9153525" y="1266825"/>
          <a:ext cx="6096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12</xdr:col>
      <xdr:colOff>0</xdr:colOff>
      <xdr:row>12</xdr:row>
      <xdr:rowOff>95250</xdr:rowOff>
    </xdr:to>
    <xdr:sp>
      <xdr:nvSpPr>
        <xdr:cNvPr id="3" name="Straight Arrow Connector 12"/>
        <xdr:cNvSpPr>
          <a:spLocks/>
        </xdr:cNvSpPr>
      </xdr:nvSpPr>
      <xdr:spPr>
        <a:xfrm>
          <a:off x="9163050" y="2076450"/>
          <a:ext cx="6000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95250</xdr:rowOff>
    </xdr:from>
    <xdr:to>
      <xdr:col>12</xdr:col>
      <xdr:colOff>0</xdr:colOff>
      <xdr:row>10</xdr:row>
      <xdr:rowOff>76200</xdr:rowOff>
    </xdr:to>
    <xdr:sp>
      <xdr:nvSpPr>
        <xdr:cNvPr id="4" name="Straight Arrow Connector 13"/>
        <xdr:cNvSpPr>
          <a:spLocks/>
        </xdr:cNvSpPr>
      </xdr:nvSpPr>
      <xdr:spPr>
        <a:xfrm flipV="1">
          <a:off x="9153525" y="1685925"/>
          <a:ext cx="60960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14</xdr:col>
      <xdr:colOff>0</xdr:colOff>
      <xdr:row>8</xdr:row>
      <xdr:rowOff>114300</xdr:rowOff>
    </xdr:to>
    <xdr:sp>
      <xdr:nvSpPr>
        <xdr:cNvPr id="5" name="Straight Arrow Connector 14"/>
        <xdr:cNvSpPr>
          <a:spLocks/>
        </xdr:cNvSpPr>
      </xdr:nvSpPr>
      <xdr:spPr>
        <a:xfrm rot="16200000" flipH="1">
          <a:off x="10372725" y="876300"/>
          <a:ext cx="609600" cy="828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76200</xdr:rowOff>
    </xdr:from>
    <xdr:to>
      <xdr:col>14</xdr:col>
      <xdr:colOff>0</xdr:colOff>
      <xdr:row>8</xdr:row>
      <xdr:rowOff>76200</xdr:rowOff>
    </xdr:to>
    <xdr:sp>
      <xdr:nvSpPr>
        <xdr:cNvPr id="6" name="Straight Arrow Connector 15"/>
        <xdr:cNvSpPr>
          <a:spLocks/>
        </xdr:cNvSpPr>
      </xdr:nvSpPr>
      <xdr:spPr>
        <a:xfrm>
          <a:off x="10372725" y="16668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85725</xdr:rowOff>
    </xdr:from>
    <xdr:to>
      <xdr:col>14</xdr:col>
      <xdr:colOff>9525</xdr:colOff>
      <xdr:row>12</xdr:row>
      <xdr:rowOff>95250</xdr:rowOff>
    </xdr:to>
    <xdr:sp>
      <xdr:nvSpPr>
        <xdr:cNvPr id="7" name="Straight Arrow Connector 16"/>
        <xdr:cNvSpPr>
          <a:spLocks/>
        </xdr:cNvSpPr>
      </xdr:nvSpPr>
      <xdr:spPr>
        <a:xfrm flipV="1">
          <a:off x="10382250" y="1676400"/>
          <a:ext cx="609600" cy="800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66675</xdr:rowOff>
    </xdr:from>
    <xdr:to>
      <xdr:col>12</xdr:col>
      <xdr:colOff>0</xdr:colOff>
      <xdr:row>6</xdr:row>
      <xdr:rowOff>85725</xdr:rowOff>
    </xdr:to>
    <xdr:sp>
      <xdr:nvSpPr>
        <xdr:cNvPr id="1" name="Straight Arrow Connector 1"/>
        <xdr:cNvSpPr>
          <a:spLocks/>
        </xdr:cNvSpPr>
      </xdr:nvSpPr>
      <xdr:spPr>
        <a:xfrm flipV="1">
          <a:off x="9153525" y="866775"/>
          <a:ext cx="60960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76200</xdr:rowOff>
    </xdr:from>
    <xdr:to>
      <xdr:col>12</xdr:col>
      <xdr:colOff>0</xdr:colOff>
      <xdr:row>8</xdr:row>
      <xdr:rowOff>104775</xdr:rowOff>
    </xdr:to>
    <xdr:sp>
      <xdr:nvSpPr>
        <xdr:cNvPr id="2" name="Straight Arrow Connector 2"/>
        <xdr:cNvSpPr>
          <a:spLocks/>
        </xdr:cNvSpPr>
      </xdr:nvSpPr>
      <xdr:spPr>
        <a:xfrm>
          <a:off x="9153525" y="1266825"/>
          <a:ext cx="6096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12</xdr:col>
      <xdr:colOff>0</xdr:colOff>
      <xdr:row>12</xdr:row>
      <xdr:rowOff>95250</xdr:rowOff>
    </xdr:to>
    <xdr:sp>
      <xdr:nvSpPr>
        <xdr:cNvPr id="3" name="Straight Arrow Connector 3"/>
        <xdr:cNvSpPr>
          <a:spLocks/>
        </xdr:cNvSpPr>
      </xdr:nvSpPr>
      <xdr:spPr>
        <a:xfrm>
          <a:off x="9163050" y="2076450"/>
          <a:ext cx="6000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95250</xdr:rowOff>
    </xdr:from>
    <xdr:to>
      <xdr:col>12</xdr:col>
      <xdr:colOff>0</xdr:colOff>
      <xdr:row>10</xdr:row>
      <xdr:rowOff>76200</xdr:rowOff>
    </xdr:to>
    <xdr:sp>
      <xdr:nvSpPr>
        <xdr:cNvPr id="4" name="Straight Arrow Connector 4"/>
        <xdr:cNvSpPr>
          <a:spLocks/>
        </xdr:cNvSpPr>
      </xdr:nvSpPr>
      <xdr:spPr>
        <a:xfrm flipV="1">
          <a:off x="9153525" y="1685925"/>
          <a:ext cx="60960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14</xdr:col>
      <xdr:colOff>0</xdr:colOff>
      <xdr:row>8</xdr:row>
      <xdr:rowOff>114300</xdr:rowOff>
    </xdr:to>
    <xdr:sp>
      <xdr:nvSpPr>
        <xdr:cNvPr id="5" name="Straight Arrow Connector 5"/>
        <xdr:cNvSpPr>
          <a:spLocks/>
        </xdr:cNvSpPr>
      </xdr:nvSpPr>
      <xdr:spPr>
        <a:xfrm rot="16200000" flipH="1">
          <a:off x="10372725" y="876300"/>
          <a:ext cx="609600" cy="828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76200</xdr:rowOff>
    </xdr:from>
    <xdr:to>
      <xdr:col>14</xdr:col>
      <xdr:colOff>0</xdr:colOff>
      <xdr:row>8</xdr:row>
      <xdr:rowOff>76200</xdr:rowOff>
    </xdr:to>
    <xdr:sp>
      <xdr:nvSpPr>
        <xdr:cNvPr id="6" name="Straight Arrow Connector 6"/>
        <xdr:cNvSpPr>
          <a:spLocks/>
        </xdr:cNvSpPr>
      </xdr:nvSpPr>
      <xdr:spPr>
        <a:xfrm>
          <a:off x="10372725" y="16668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85725</xdr:rowOff>
    </xdr:from>
    <xdr:to>
      <xdr:col>14</xdr:col>
      <xdr:colOff>9525</xdr:colOff>
      <xdr:row>12</xdr:row>
      <xdr:rowOff>95250</xdr:rowOff>
    </xdr:to>
    <xdr:sp>
      <xdr:nvSpPr>
        <xdr:cNvPr id="7" name="Straight Arrow Connector 7"/>
        <xdr:cNvSpPr>
          <a:spLocks/>
        </xdr:cNvSpPr>
      </xdr:nvSpPr>
      <xdr:spPr>
        <a:xfrm flipV="1">
          <a:off x="10382250" y="1676400"/>
          <a:ext cx="609600" cy="800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66675</xdr:rowOff>
    </xdr:from>
    <xdr:to>
      <xdr:col>12</xdr:col>
      <xdr:colOff>0</xdr:colOff>
      <xdr:row>6</xdr:row>
      <xdr:rowOff>85725</xdr:rowOff>
    </xdr:to>
    <xdr:sp>
      <xdr:nvSpPr>
        <xdr:cNvPr id="1" name="Straight Arrow Connector 1"/>
        <xdr:cNvSpPr>
          <a:spLocks/>
        </xdr:cNvSpPr>
      </xdr:nvSpPr>
      <xdr:spPr>
        <a:xfrm flipV="1">
          <a:off x="9277350" y="866775"/>
          <a:ext cx="60960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76200</xdr:rowOff>
    </xdr:from>
    <xdr:to>
      <xdr:col>12</xdr:col>
      <xdr:colOff>0</xdr:colOff>
      <xdr:row>8</xdr:row>
      <xdr:rowOff>104775</xdr:rowOff>
    </xdr:to>
    <xdr:sp>
      <xdr:nvSpPr>
        <xdr:cNvPr id="2" name="Straight Arrow Connector 2"/>
        <xdr:cNvSpPr>
          <a:spLocks/>
        </xdr:cNvSpPr>
      </xdr:nvSpPr>
      <xdr:spPr>
        <a:xfrm>
          <a:off x="9277350" y="1266825"/>
          <a:ext cx="6096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12</xdr:col>
      <xdr:colOff>0</xdr:colOff>
      <xdr:row>12</xdr:row>
      <xdr:rowOff>95250</xdr:rowOff>
    </xdr:to>
    <xdr:sp>
      <xdr:nvSpPr>
        <xdr:cNvPr id="3" name="Straight Arrow Connector 3"/>
        <xdr:cNvSpPr>
          <a:spLocks/>
        </xdr:cNvSpPr>
      </xdr:nvSpPr>
      <xdr:spPr>
        <a:xfrm>
          <a:off x="9286875" y="2076450"/>
          <a:ext cx="6000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95250</xdr:rowOff>
    </xdr:from>
    <xdr:to>
      <xdr:col>12</xdr:col>
      <xdr:colOff>0</xdr:colOff>
      <xdr:row>10</xdr:row>
      <xdr:rowOff>76200</xdr:rowOff>
    </xdr:to>
    <xdr:sp>
      <xdr:nvSpPr>
        <xdr:cNvPr id="4" name="Straight Arrow Connector 4"/>
        <xdr:cNvSpPr>
          <a:spLocks/>
        </xdr:cNvSpPr>
      </xdr:nvSpPr>
      <xdr:spPr>
        <a:xfrm flipV="1">
          <a:off x="9277350" y="1685925"/>
          <a:ext cx="60960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14</xdr:col>
      <xdr:colOff>0</xdr:colOff>
      <xdr:row>8</xdr:row>
      <xdr:rowOff>114300</xdr:rowOff>
    </xdr:to>
    <xdr:sp>
      <xdr:nvSpPr>
        <xdr:cNvPr id="5" name="Straight Arrow Connector 5"/>
        <xdr:cNvSpPr>
          <a:spLocks/>
        </xdr:cNvSpPr>
      </xdr:nvSpPr>
      <xdr:spPr>
        <a:xfrm rot="16200000" flipH="1">
          <a:off x="10496550" y="876300"/>
          <a:ext cx="609600" cy="828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76200</xdr:rowOff>
    </xdr:from>
    <xdr:to>
      <xdr:col>14</xdr:col>
      <xdr:colOff>0</xdr:colOff>
      <xdr:row>8</xdr:row>
      <xdr:rowOff>76200</xdr:rowOff>
    </xdr:to>
    <xdr:sp>
      <xdr:nvSpPr>
        <xdr:cNvPr id="6" name="Straight Arrow Connector 6"/>
        <xdr:cNvSpPr>
          <a:spLocks/>
        </xdr:cNvSpPr>
      </xdr:nvSpPr>
      <xdr:spPr>
        <a:xfrm>
          <a:off x="10496550" y="16668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85725</xdr:rowOff>
    </xdr:from>
    <xdr:to>
      <xdr:col>14</xdr:col>
      <xdr:colOff>9525</xdr:colOff>
      <xdr:row>12</xdr:row>
      <xdr:rowOff>95250</xdr:rowOff>
    </xdr:to>
    <xdr:sp>
      <xdr:nvSpPr>
        <xdr:cNvPr id="7" name="Straight Arrow Connector 7"/>
        <xdr:cNvSpPr>
          <a:spLocks/>
        </xdr:cNvSpPr>
      </xdr:nvSpPr>
      <xdr:spPr>
        <a:xfrm flipV="1">
          <a:off x="10506075" y="1676400"/>
          <a:ext cx="609600" cy="800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E16" sqref="E16:J22"/>
    </sheetView>
  </sheetViews>
  <sheetFormatPr defaultColWidth="9.140625" defaultRowHeight="12.75"/>
  <cols>
    <col min="1" max="1" width="13.7109375" style="0" customWidth="1"/>
    <col min="2" max="10" width="12.7109375" style="0" customWidth="1"/>
  </cols>
  <sheetData>
    <row r="1" ht="20.25">
      <c r="A1" s="17" t="s">
        <v>20</v>
      </c>
    </row>
    <row r="3" spans="1:10" ht="15">
      <c r="A3" s="1" t="s">
        <v>21</v>
      </c>
      <c r="B3" s="1"/>
      <c r="C3" s="1"/>
      <c r="D3" s="1"/>
      <c r="E3" s="1"/>
      <c r="F3" s="1"/>
      <c r="G3" s="2"/>
      <c r="H3" s="2"/>
      <c r="I3" s="2"/>
      <c r="J3" s="2"/>
    </row>
    <row r="4" spans="1:10" ht="15">
      <c r="A4" s="1"/>
      <c r="B4" s="1"/>
      <c r="C4" s="1"/>
      <c r="D4" s="1"/>
      <c r="E4" s="1"/>
      <c r="F4" s="1"/>
      <c r="G4" s="2"/>
      <c r="H4" s="2"/>
      <c r="I4" s="2"/>
      <c r="J4" s="2"/>
    </row>
    <row r="5" spans="1:13" ht="15">
      <c r="A5" s="21" t="s">
        <v>6</v>
      </c>
      <c r="B5" s="22" t="s">
        <v>18</v>
      </c>
      <c r="C5" s="22" t="s">
        <v>19</v>
      </c>
      <c r="D5" s="22"/>
      <c r="E5" s="22" t="s">
        <v>30</v>
      </c>
      <c r="F5" s="22"/>
      <c r="G5" s="21" t="s">
        <v>26</v>
      </c>
      <c r="H5" s="21" t="s">
        <v>27</v>
      </c>
      <c r="I5" s="2"/>
      <c r="J5" s="2"/>
      <c r="M5" s="12" t="s">
        <v>32</v>
      </c>
    </row>
    <row r="6" spans="1:10" ht="15.75">
      <c r="A6" s="18" t="s">
        <v>0</v>
      </c>
      <c r="B6" s="19">
        <v>1</v>
      </c>
      <c r="C6" s="11">
        <v>1000</v>
      </c>
      <c r="D6" s="11"/>
      <c r="E6" s="11">
        <v>10000</v>
      </c>
      <c r="F6" s="10"/>
      <c r="G6" s="18">
        <v>11</v>
      </c>
      <c r="H6" s="20"/>
      <c r="I6" s="2"/>
      <c r="J6" s="2"/>
    </row>
    <row r="7" spans="1:11" ht="15.75">
      <c r="A7" s="18" t="s">
        <v>1</v>
      </c>
      <c r="B7" s="19">
        <v>1</v>
      </c>
      <c r="C7" s="11">
        <v>1200</v>
      </c>
      <c r="D7" s="11"/>
      <c r="E7" s="11">
        <v>9000</v>
      </c>
      <c r="F7" s="10"/>
      <c r="G7" s="18">
        <v>10</v>
      </c>
      <c r="H7" s="18"/>
      <c r="I7" s="2"/>
      <c r="J7" s="2"/>
      <c r="K7" s="13" t="s">
        <v>35</v>
      </c>
    </row>
    <row r="8" spans="1:10" ht="15.75">
      <c r="A8" s="18" t="s">
        <v>2</v>
      </c>
      <c r="B8" s="19">
        <v>0.8</v>
      </c>
      <c r="C8" s="11">
        <v>1000</v>
      </c>
      <c r="D8" s="11"/>
      <c r="E8" s="11">
        <v>4000</v>
      </c>
      <c r="F8" s="10"/>
      <c r="G8" s="18">
        <v>7</v>
      </c>
      <c r="H8" s="18" t="s">
        <v>0</v>
      </c>
      <c r="I8" s="2"/>
      <c r="J8" s="2"/>
    </row>
    <row r="9" spans="1:15" ht="15.75">
      <c r="A9" s="18" t="s">
        <v>3</v>
      </c>
      <c r="B9" s="19">
        <v>0.9</v>
      </c>
      <c r="C9" s="11">
        <v>1500</v>
      </c>
      <c r="D9" s="11"/>
      <c r="E9" s="11">
        <v>5000</v>
      </c>
      <c r="F9" s="10"/>
      <c r="G9" s="18">
        <v>10</v>
      </c>
      <c r="H9" s="18" t="s">
        <v>28</v>
      </c>
      <c r="I9" s="2"/>
      <c r="J9" s="2"/>
      <c r="M9" s="13" t="s">
        <v>37</v>
      </c>
      <c r="O9" s="13" t="s">
        <v>33</v>
      </c>
    </row>
    <row r="10" spans="1:10" ht="15.75">
      <c r="A10" s="18" t="s">
        <v>4</v>
      </c>
      <c r="B10" s="19">
        <v>0.2</v>
      </c>
      <c r="C10" s="11">
        <v>1500</v>
      </c>
      <c r="D10" s="11"/>
      <c r="E10" s="11">
        <v>3000</v>
      </c>
      <c r="F10" s="10"/>
      <c r="G10" s="18">
        <v>9</v>
      </c>
      <c r="H10" s="18" t="s">
        <v>1</v>
      </c>
      <c r="I10" s="2"/>
      <c r="J10" s="2"/>
    </row>
    <row r="11" spans="1:11" ht="15.75">
      <c r="A11" s="18" t="s">
        <v>5</v>
      </c>
      <c r="B11" s="19">
        <v>0</v>
      </c>
      <c r="C11" s="11">
        <v>1000</v>
      </c>
      <c r="D11" s="11"/>
      <c r="E11" s="11">
        <v>0</v>
      </c>
      <c r="F11" s="10"/>
      <c r="G11" s="18">
        <v>5</v>
      </c>
      <c r="H11" s="18" t="s">
        <v>29</v>
      </c>
      <c r="I11" s="2"/>
      <c r="J11" s="2"/>
      <c r="K11" s="12" t="s">
        <v>36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M13" s="12" t="s">
        <v>34</v>
      </c>
    </row>
    <row r="14" spans="1:10" ht="15">
      <c r="A14" s="2"/>
      <c r="B14" s="6" t="s">
        <v>7</v>
      </c>
      <c r="C14" s="2"/>
      <c r="D14" s="6" t="s">
        <v>39</v>
      </c>
      <c r="E14" s="6" t="s">
        <v>40</v>
      </c>
      <c r="F14" s="6" t="s">
        <v>41</v>
      </c>
      <c r="G14" s="6"/>
      <c r="H14" s="6"/>
      <c r="I14" s="6" t="s">
        <v>42</v>
      </c>
      <c r="J14" s="6" t="s">
        <v>43</v>
      </c>
    </row>
    <row r="15" spans="1:10" ht="15.75">
      <c r="A15" s="7" t="s">
        <v>6</v>
      </c>
      <c r="B15" s="7" t="s">
        <v>8</v>
      </c>
      <c r="C15" s="7" t="s">
        <v>9</v>
      </c>
      <c r="D15" s="7" t="s">
        <v>10</v>
      </c>
      <c r="E15" s="7" t="s">
        <v>11</v>
      </c>
      <c r="F15" s="8" t="s">
        <v>12</v>
      </c>
      <c r="G15" s="7" t="s">
        <v>13</v>
      </c>
      <c r="H15" s="7" t="s">
        <v>14</v>
      </c>
      <c r="I15" s="7" t="s">
        <v>15</v>
      </c>
      <c r="J15" s="7" t="s">
        <v>16</v>
      </c>
    </row>
    <row r="16" spans="1:10" ht="15.75">
      <c r="A16" s="6" t="s">
        <v>0</v>
      </c>
      <c r="B16" s="9">
        <v>11000</v>
      </c>
      <c r="C16" s="28">
        <v>1</v>
      </c>
      <c r="D16" s="9">
        <v>10000</v>
      </c>
      <c r="E16" s="61">
        <f>B16</f>
        <v>11000</v>
      </c>
      <c r="F16" s="62">
        <f aca="true" t="shared" si="0" ref="F16:F21">C16*B16</f>
        <v>11000</v>
      </c>
      <c r="G16" s="61">
        <f aca="true" t="shared" si="1" ref="G16:G21">F16-D16</f>
        <v>1000</v>
      </c>
      <c r="H16" s="61">
        <f aca="true" t="shared" si="2" ref="H16:H21">F16-E16</f>
        <v>0</v>
      </c>
      <c r="I16" s="63">
        <f>F16/E16</f>
        <v>1</v>
      </c>
      <c r="J16" s="63">
        <f>F16/D16</f>
        <v>1.1</v>
      </c>
    </row>
    <row r="17" spans="1:10" ht="15.75">
      <c r="A17" s="6" t="s">
        <v>1</v>
      </c>
      <c r="B17" s="9">
        <f>10*C7</f>
        <v>12000</v>
      </c>
      <c r="C17" s="28">
        <v>1</v>
      </c>
      <c r="D17" s="9">
        <v>9000</v>
      </c>
      <c r="E17" s="61">
        <f>B17</f>
        <v>12000</v>
      </c>
      <c r="F17" s="62">
        <f t="shared" si="0"/>
        <v>12000</v>
      </c>
      <c r="G17" s="61">
        <f t="shared" si="1"/>
        <v>3000</v>
      </c>
      <c r="H17" s="61">
        <f t="shared" si="2"/>
        <v>0</v>
      </c>
      <c r="I17" s="63">
        <f>F17/E17</f>
        <v>1</v>
      </c>
      <c r="J17" s="63">
        <f>F17/D17</f>
        <v>1.3333333333333333</v>
      </c>
    </row>
    <row r="18" spans="1:10" ht="15.75">
      <c r="A18" s="6" t="s">
        <v>2</v>
      </c>
      <c r="B18" s="9">
        <f>7*C8</f>
        <v>7000</v>
      </c>
      <c r="C18" s="28">
        <v>0.8</v>
      </c>
      <c r="D18" s="9">
        <v>4000</v>
      </c>
      <c r="E18" s="61">
        <f>3*C8</f>
        <v>3000</v>
      </c>
      <c r="F18" s="62">
        <f t="shared" si="0"/>
        <v>5600</v>
      </c>
      <c r="G18" s="61">
        <f t="shared" si="1"/>
        <v>1600</v>
      </c>
      <c r="H18" s="61">
        <f t="shared" si="2"/>
        <v>2600</v>
      </c>
      <c r="I18" s="63">
        <f>F18/E18</f>
        <v>1.8666666666666667</v>
      </c>
      <c r="J18" s="63">
        <f>F18/D18</f>
        <v>1.4</v>
      </c>
    </row>
    <row r="19" spans="1:10" ht="15.75">
      <c r="A19" s="6" t="s">
        <v>3</v>
      </c>
      <c r="B19" s="9">
        <f>10*C9</f>
        <v>15000</v>
      </c>
      <c r="C19" s="28">
        <v>0.9</v>
      </c>
      <c r="D19" s="9">
        <v>5000</v>
      </c>
      <c r="E19" s="61">
        <f>3*C10</f>
        <v>4500</v>
      </c>
      <c r="F19" s="62">
        <f t="shared" si="0"/>
        <v>13500</v>
      </c>
      <c r="G19" s="61">
        <f t="shared" si="1"/>
        <v>8500</v>
      </c>
      <c r="H19" s="61">
        <f t="shared" si="2"/>
        <v>9000</v>
      </c>
      <c r="I19" s="63">
        <f>F19/E19</f>
        <v>3</v>
      </c>
      <c r="J19" s="63">
        <f>F19/D19</f>
        <v>2.7</v>
      </c>
    </row>
    <row r="20" spans="1:10" ht="15.75">
      <c r="A20" s="6" t="s">
        <v>4</v>
      </c>
      <c r="B20" s="9">
        <f>9*C10</f>
        <v>13500</v>
      </c>
      <c r="C20" s="28">
        <v>0.2</v>
      </c>
      <c r="D20" s="9">
        <v>3000</v>
      </c>
      <c r="E20" s="61">
        <f>4*C10</f>
        <v>6000</v>
      </c>
      <c r="F20" s="62">
        <f t="shared" si="0"/>
        <v>2700</v>
      </c>
      <c r="G20" s="61">
        <f t="shared" si="1"/>
        <v>-300</v>
      </c>
      <c r="H20" s="61">
        <f t="shared" si="2"/>
        <v>-3300</v>
      </c>
      <c r="I20" s="63">
        <f>F20/E20</f>
        <v>0.45</v>
      </c>
      <c r="J20" s="63">
        <f>F20/D20</f>
        <v>0.9</v>
      </c>
    </row>
    <row r="21" spans="1:10" ht="15.75">
      <c r="A21" s="7" t="s">
        <v>5</v>
      </c>
      <c r="B21" s="23">
        <f>5*C11</f>
        <v>5000</v>
      </c>
      <c r="C21" s="29">
        <v>0</v>
      </c>
      <c r="D21" s="23">
        <v>0</v>
      </c>
      <c r="E21" s="64">
        <v>0</v>
      </c>
      <c r="F21" s="65">
        <f t="shared" si="0"/>
        <v>0</v>
      </c>
      <c r="G21" s="64">
        <f t="shared" si="1"/>
        <v>0</v>
      </c>
      <c r="H21" s="64">
        <f t="shared" si="2"/>
        <v>0</v>
      </c>
      <c r="I21" s="66"/>
      <c r="J21" s="66"/>
    </row>
    <row r="22" spans="1:10" ht="15.75">
      <c r="A22" s="26" t="s">
        <v>31</v>
      </c>
      <c r="B22" s="24">
        <f>SUM(B16:B21)</f>
        <v>63500</v>
      </c>
      <c r="C22" s="25" t="s">
        <v>17</v>
      </c>
      <c r="D22" s="24">
        <f>SUM(D16:D21)</f>
        <v>31000</v>
      </c>
      <c r="E22" s="67">
        <f>SUM(E16:E21)</f>
        <v>36500</v>
      </c>
      <c r="F22" s="68">
        <f>SUM(F16:F21)</f>
        <v>44800</v>
      </c>
      <c r="G22" s="68">
        <f>SUM(G16:G21)</f>
        <v>13800</v>
      </c>
      <c r="H22" s="68">
        <f>SUM(H16:H21)</f>
        <v>8300</v>
      </c>
      <c r="I22" s="69">
        <f>F22/E22</f>
        <v>1.2273972602739727</v>
      </c>
      <c r="J22" s="69">
        <f>F22/D22</f>
        <v>1.4451612903225806</v>
      </c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3" t="s">
        <v>22</v>
      </c>
      <c r="B24" s="15">
        <v>26</v>
      </c>
      <c r="C24" s="4"/>
      <c r="D24" s="4" t="s">
        <v>24</v>
      </c>
      <c r="E24" s="14">
        <f>B24/I22</f>
        <v>21.18303571428571</v>
      </c>
      <c r="F24" s="2"/>
      <c r="G24" s="2"/>
      <c r="H24" s="2"/>
      <c r="I24" s="2"/>
      <c r="J24" s="2"/>
    </row>
    <row r="25" spans="1:10" ht="15">
      <c r="A25" s="3" t="s">
        <v>23</v>
      </c>
      <c r="B25" s="35">
        <f>B22</f>
        <v>63500</v>
      </c>
      <c r="C25" s="5"/>
      <c r="D25" s="5" t="s">
        <v>25</v>
      </c>
      <c r="E25" s="5">
        <f>B25/J22</f>
        <v>43939.732142857145</v>
      </c>
      <c r="F25" s="2"/>
      <c r="G25" s="2"/>
      <c r="H25" s="2"/>
      <c r="I25" s="2"/>
      <c r="J25" s="2"/>
    </row>
    <row r="26" spans="1:10" ht="15">
      <c r="A26" s="4"/>
      <c r="B26" s="4"/>
      <c r="C26" s="4"/>
      <c r="D26" s="4"/>
      <c r="E26" s="4"/>
      <c r="F26" s="2"/>
      <c r="G26" s="2"/>
      <c r="H26" s="2"/>
      <c r="I26" s="2"/>
      <c r="J26" s="2"/>
    </row>
    <row r="27" spans="1:10" ht="15">
      <c r="A27" s="2"/>
      <c r="B27" s="2"/>
      <c r="C27" s="2"/>
      <c r="D27" s="2" t="s">
        <v>38</v>
      </c>
      <c r="E27" s="2"/>
      <c r="F27" s="2"/>
      <c r="G27" s="16">
        <f>9/0.45</f>
        <v>20</v>
      </c>
      <c r="H27" s="2"/>
      <c r="I27" s="2"/>
      <c r="J27" s="2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3.7109375" style="0" customWidth="1"/>
    <col min="2" max="10" width="12.7109375" style="0" customWidth="1"/>
  </cols>
  <sheetData>
    <row r="1" ht="20.25">
      <c r="A1" s="17" t="s">
        <v>20</v>
      </c>
    </row>
    <row r="3" spans="1:10" ht="15">
      <c r="A3" s="1" t="s">
        <v>21</v>
      </c>
      <c r="B3" s="1"/>
      <c r="C3" s="1"/>
      <c r="D3" s="1"/>
      <c r="E3" s="1"/>
      <c r="F3" s="1"/>
      <c r="G3" s="2"/>
      <c r="H3" s="2"/>
      <c r="I3" s="2"/>
      <c r="J3" s="2"/>
    </row>
    <row r="4" spans="1:10" ht="15">
      <c r="A4" s="1"/>
      <c r="B4" s="1"/>
      <c r="C4" s="1"/>
      <c r="D4" s="1"/>
      <c r="E4" s="1"/>
      <c r="F4" s="1"/>
      <c r="G4" s="2"/>
      <c r="H4" s="2"/>
      <c r="I4" s="2"/>
      <c r="J4" s="2"/>
    </row>
    <row r="5" spans="1:13" ht="15">
      <c r="A5" s="21" t="s">
        <v>6</v>
      </c>
      <c r="B5" s="22" t="s">
        <v>18</v>
      </c>
      <c r="C5" s="22" t="s">
        <v>19</v>
      </c>
      <c r="D5" s="22"/>
      <c r="E5" s="22" t="s">
        <v>30</v>
      </c>
      <c r="F5" s="22"/>
      <c r="G5" s="21" t="s">
        <v>26</v>
      </c>
      <c r="H5" s="21" t="s">
        <v>27</v>
      </c>
      <c r="I5" s="2"/>
      <c r="J5" s="2"/>
      <c r="M5" s="12" t="s">
        <v>32</v>
      </c>
    </row>
    <row r="6" spans="1:10" ht="15.75">
      <c r="A6" s="18" t="s">
        <v>0</v>
      </c>
      <c r="B6" s="19">
        <v>1</v>
      </c>
      <c r="C6" s="11">
        <v>1000</v>
      </c>
      <c r="D6" s="11"/>
      <c r="E6" s="11">
        <v>10000</v>
      </c>
      <c r="F6" s="10"/>
      <c r="G6" s="18">
        <v>11</v>
      </c>
      <c r="H6" s="20"/>
      <c r="I6" s="2"/>
      <c r="J6" s="2"/>
    </row>
    <row r="7" spans="1:11" ht="15.75">
      <c r="A7" s="18" t="s">
        <v>1</v>
      </c>
      <c r="B7" s="19">
        <v>1</v>
      </c>
      <c r="C7" s="11">
        <v>1200</v>
      </c>
      <c r="D7" s="11"/>
      <c r="E7" s="11">
        <v>9000</v>
      </c>
      <c r="F7" s="10"/>
      <c r="G7" s="18">
        <v>10</v>
      </c>
      <c r="H7" s="18"/>
      <c r="I7" s="2"/>
      <c r="J7" s="2"/>
      <c r="K7" s="13" t="s">
        <v>35</v>
      </c>
    </row>
    <row r="8" spans="1:10" ht="15.75">
      <c r="A8" s="18" t="s">
        <v>2</v>
      </c>
      <c r="B8" s="19">
        <v>0.8</v>
      </c>
      <c r="C8" s="11">
        <v>1000</v>
      </c>
      <c r="D8" s="11"/>
      <c r="E8" s="11">
        <v>4000</v>
      </c>
      <c r="F8" s="10"/>
      <c r="G8" s="18">
        <v>7</v>
      </c>
      <c r="H8" s="18" t="s">
        <v>0</v>
      </c>
      <c r="I8" s="2"/>
      <c r="J8" s="2"/>
    </row>
    <row r="9" spans="1:15" ht="15.75">
      <c r="A9" s="18" t="s">
        <v>3</v>
      </c>
      <c r="B9" s="19">
        <v>0.9</v>
      </c>
      <c r="C9" s="11">
        <v>1500</v>
      </c>
      <c r="D9" s="11"/>
      <c r="E9" s="11">
        <v>5000</v>
      </c>
      <c r="F9" s="10"/>
      <c r="G9" s="18">
        <v>10</v>
      </c>
      <c r="H9" s="18" t="s">
        <v>28</v>
      </c>
      <c r="I9" s="2"/>
      <c r="J9" s="2"/>
      <c r="M9" s="13" t="s">
        <v>37</v>
      </c>
      <c r="O9" s="13" t="s">
        <v>33</v>
      </c>
    </row>
    <row r="10" spans="1:10" ht="15.75">
      <c r="A10" s="18" t="s">
        <v>4</v>
      </c>
      <c r="B10" s="19">
        <v>0.2</v>
      </c>
      <c r="C10" s="11">
        <v>1500</v>
      </c>
      <c r="D10" s="11"/>
      <c r="E10" s="11">
        <v>3000</v>
      </c>
      <c r="F10" s="10"/>
      <c r="G10" s="18">
        <v>9</v>
      </c>
      <c r="H10" s="18" t="s">
        <v>1</v>
      </c>
      <c r="I10" s="2"/>
      <c r="J10" s="2"/>
    </row>
    <row r="11" spans="1:11" ht="15.75">
      <c r="A11" s="18" t="s">
        <v>5</v>
      </c>
      <c r="B11" s="19">
        <v>0</v>
      </c>
      <c r="C11" s="11">
        <v>1000</v>
      </c>
      <c r="D11" s="11"/>
      <c r="E11" s="11">
        <v>0</v>
      </c>
      <c r="F11" s="10"/>
      <c r="G11" s="18">
        <v>5</v>
      </c>
      <c r="H11" s="18" t="s">
        <v>29</v>
      </c>
      <c r="I11" s="2"/>
      <c r="J11" s="2"/>
      <c r="K11" s="12" t="s">
        <v>36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M13" s="12" t="s">
        <v>34</v>
      </c>
    </row>
    <row r="14" spans="1:10" ht="15">
      <c r="A14" s="2"/>
      <c r="B14" s="6" t="s">
        <v>7</v>
      </c>
      <c r="C14" s="2"/>
      <c r="D14" s="2"/>
      <c r="E14" s="2"/>
      <c r="F14" s="2"/>
      <c r="G14" s="2"/>
      <c r="H14" s="2"/>
      <c r="I14" s="2"/>
      <c r="J14" s="2"/>
    </row>
    <row r="15" spans="1:10" ht="15.75">
      <c r="A15" s="7" t="s">
        <v>6</v>
      </c>
      <c r="B15" s="7" t="s">
        <v>8</v>
      </c>
      <c r="C15" s="7" t="s">
        <v>9</v>
      </c>
      <c r="D15" s="7" t="s">
        <v>10</v>
      </c>
      <c r="E15" s="7" t="s">
        <v>11</v>
      </c>
      <c r="F15" s="8" t="s">
        <v>12</v>
      </c>
      <c r="G15" s="7" t="s">
        <v>13</v>
      </c>
      <c r="H15" s="7" t="s">
        <v>14</v>
      </c>
      <c r="I15" s="7" t="s">
        <v>15</v>
      </c>
      <c r="J15" s="7" t="s">
        <v>16</v>
      </c>
    </row>
    <row r="16" spans="1:10" ht="15.75">
      <c r="A16" s="6" t="s">
        <v>0</v>
      </c>
      <c r="B16" s="9">
        <v>11000</v>
      </c>
      <c r="C16" s="28">
        <v>1</v>
      </c>
      <c r="D16" s="9">
        <v>10000</v>
      </c>
      <c r="E16" s="61">
        <f>B16</f>
        <v>11000</v>
      </c>
      <c r="F16" s="62">
        <f aca="true" t="shared" si="0" ref="F16:F21">C16*B16</f>
        <v>11000</v>
      </c>
      <c r="G16" s="61">
        <f aca="true" t="shared" si="1" ref="G16:G21">F16-D16</f>
        <v>1000</v>
      </c>
      <c r="H16" s="61">
        <f aca="true" t="shared" si="2" ref="H16:H21">F16-E16</f>
        <v>0</v>
      </c>
      <c r="I16" s="63">
        <f>F16/E16</f>
        <v>1</v>
      </c>
      <c r="J16" s="63">
        <f>F16/D16</f>
        <v>1.1</v>
      </c>
    </row>
    <row r="17" spans="1:10" ht="15.75">
      <c r="A17" s="6" t="s">
        <v>1</v>
      </c>
      <c r="B17" s="9">
        <f>10*C7</f>
        <v>12000</v>
      </c>
      <c r="C17" s="28">
        <v>1</v>
      </c>
      <c r="D17" s="9">
        <v>9000</v>
      </c>
      <c r="E17" s="61">
        <f>B17</f>
        <v>12000</v>
      </c>
      <c r="F17" s="62">
        <f t="shared" si="0"/>
        <v>12000</v>
      </c>
      <c r="G17" s="61">
        <f t="shared" si="1"/>
        <v>3000</v>
      </c>
      <c r="H17" s="61">
        <f t="shared" si="2"/>
        <v>0</v>
      </c>
      <c r="I17" s="63">
        <f>F17/E17</f>
        <v>1</v>
      </c>
      <c r="J17" s="63">
        <f>F17/D17</f>
        <v>1.3333333333333333</v>
      </c>
    </row>
    <row r="18" spans="1:10" ht="15.75">
      <c r="A18" s="6" t="s">
        <v>2</v>
      </c>
      <c r="B18" s="9">
        <f>7*C8</f>
        <v>7000</v>
      </c>
      <c r="C18" s="28">
        <v>0.8</v>
      </c>
      <c r="D18" s="9">
        <v>4000</v>
      </c>
      <c r="E18" s="61">
        <f>3*C8</f>
        <v>3000</v>
      </c>
      <c r="F18" s="62">
        <f t="shared" si="0"/>
        <v>5600</v>
      </c>
      <c r="G18" s="61">
        <f t="shared" si="1"/>
        <v>1600</v>
      </c>
      <c r="H18" s="61">
        <f t="shared" si="2"/>
        <v>2600</v>
      </c>
      <c r="I18" s="63">
        <f>F18/E18</f>
        <v>1.8666666666666667</v>
      </c>
      <c r="J18" s="63">
        <f>F18/D18</f>
        <v>1.4</v>
      </c>
    </row>
    <row r="19" spans="1:10" ht="15.75">
      <c r="A19" s="6" t="s">
        <v>3</v>
      </c>
      <c r="B19" s="9">
        <f>10*C9</f>
        <v>15000</v>
      </c>
      <c r="C19" s="28">
        <v>0.9</v>
      </c>
      <c r="D19" s="9">
        <v>5000</v>
      </c>
      <c r="E19" s="61">
        <f>3*C10</f>
        <v>4500</v>
      </c>
      <c r="F19" s="62">
        <f t="shared" si="0"/>
        <v>13500</v>
      </c>
      <c r="G19" s="61">
        <f t="shared" si="1"/>
        <v>8500</v>
      </c>
      <c r="H19" s="61">
        <f t="shared" si="2"/>
        <v>9000</v>
      </c>
      <c r="I19" s="63">
        <f>F19/E19</f>
        <v>3</v>
      </c>
      <c r="J19" s="63">
        <f>F19/D19</f>
        <v>2.7</v>
      </c>
    </row>
    <row r="20" spans="1:10" ht="15.75">
      <c r="A20" s="6" t="s">
        <v>4</v>
      </c>
      <c r="B20" s="9">
        <f>9*C10</f>
        <v>13500</v>
      </c>
      <c r="C20" s="28">
        <v>0.2</v>
      </c>
      <c r="D20" s="9">
        <v>3000</v>
      </c>
      <c r="E20" s="61">
        <f>4*C10</f>
        <v>6000</v>
      </c>
      <c r="F20" s="62">
        <f t="shared" si="0"/>
        <v>2700</v>
      </c>
      <c r="G20" s="61">
        <f t="shared" si="1"/>
        <v>-300</v>
      </c>
      <c r="H20" s="61">
        <f t="shared" si="2"/>
        <v>-3300</v>
      </c>
      <c r="I20" s="63">
        <f>F20/E20</f>
        <v>0.45</v>
      </c>
      <c r="J20" s="63">
        <f>F20/D20</f>
        <v>0.9</v>
      </c>
    </row>
    <row r="21" spans="1:10" ht="15.75">
      <c r="A21" s="7" t="s">
        <v>5</v>
      </c>
      <c r="B21" s="23">
        <f>5*C11</f>
        <v>5000</v>
      </c>
      <c r="C21" s="29">
        <v>0</v>
      </c>
      <c r="D21" s="23">
        <v>0</v>
      </c>
      <c r="E21" s="64">
        <v>0</v>
      </c>
      <c r="F21" s="65">
        <f t="shared" si="0"/>
        <v>0</v>
      </c>
      <c r="G21" s="64">
        <f t="shared" si="1"/>
        <v>0</v>
      </c>
      <c r="H21" s="64">
        <f t="shared" si="2"/>
        <v>0</v>
      </c>
      <c r="I21" s="66"/>
      <c r="J21" s="66"/>
    </row>
    <row r="22" spans="1:10" ht="15.75">
      <c r="A22" s="26" t="s">
        <v>31</v>
      </c>
      <c r="B22" s="24">
        <f>SUM(B16:B21)</f>
        <v>63500</v>
      </c>
      <c r="C22" s="25" t="s">
        <v>17</v>
      </c>
      <c r="D22" s="24">
        <f>SUM(D16:D21)</f>
        <v>31000</v>
      </c>
      <c r="E22" s="67">
        <f>SUM(E16:E21)</f>
        <v>36500</v>
      </c>
      <c r="F22" s="68">
        <f>SUM(F16:F21)</f>
        <v>44800</v>
      </c>
      <c r="G22" s="68">
        <f>SUM(G16:G21)</f>
        <v>13800</v>
      </c>
      <c r="H22" s="68">
        <f>SUM(H16:H21)</f>
        <v>8300</v>
      </c>
      <c r="I22" s="69">
        <f>F22/E22</f>
        <v>1.2273972602739727</v>
      </c>
      <c r="J22" s="69">
        <f>F22/D22</f>
        <v>1.4451612903225806</v>
      </c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3" t="s">
        <v>22</v>
      </c>
      <c r="B24" s="15">
        <v>26</v>
      </c>
      <c r="C24" s="4"/>
      <c r="D24" s="4" t="s">
        <v>24</v>
      </c>
      <c r="E24" s="14">
        <f>B24/I22</f>
        <v>21.18303571428571</v>
      </c>
      <c r="F24" s="2"/>
      <c r="G24" s="2"/>
      <c r="H24" s="2"/>
      <c r="I24" s="2"/>
      <c r="J24" s="2"/>
    </row>
    <row r="25" spans="1:10" ht="15">
      <c r="A25" s="3" t="s">
        <v>23</v>
      </c>
      <c r="B25" s="35">
        <f>B22</f>
        <v>63500</v>
      </c>
      <c r="C25" s="5"/>
      <c r="D25" s="5" t="s">
        <v>25</v>
      </c>
      <c r="E25" s="5">
        <f>B25/J22</f>
        <v>43939.732142857145</v>
      </c>
      <c r="F25" s="2"/>
      <c r="G25" s="2"/>
      <c r="H25" s="2"/>
      <c r="I25" s="2"/>
      <c r="J25" s="2"/>
    </row>
    <row r="26" spans="1:10" ht="15">
      <c r="A26" s="4"/>
      <c r="B26" s="4"/>
      <c r="C26" s="4"/>
      <c r="D26" s="4"/>
      <c r="E26" s="4"/>
      <c r="F26" s="2"/>
      <c r="G26" s="2"/>
      <c r="H26" s="2"/>
      <c r="I26" s="2"/>
      <c r="J26" s="2"/>
    </row>
    <row r="27" spans="1:10" ht="15">
      <c r="A27" s="2"/>
      <c r="B27" s="2"/>
      <c r="C27" s="2"/>
      <c r="D27" s="2" t="s">
        <v>38</v>
      </c>
      <c r="E27" s="2"/>
      <c r="F27" s="2"/>
      <c r="G27" s="16">
        <f>9/0.45</f>
        <v>20</v>
      </c>
      <c r="H27" s="2"/>
      <c r="I27" s="2"/>
      <c r="J27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E16" sqref="E16:E19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10" width="12.7109375" style="0" customWidth="1"/>
  </cols>
  <sheetData>
    <row r="1" ht="20.25">
      <c r="A1" s="17" t="s">
        <v>20</v>
      </c>
    </row>
    <row r="3" spans="1:10" ht="15">
      <c r="A3" s="1" t="s">
        <v>21</v>
      </c>
      <c r="B3" s="1"/>
      <c r="C3" s="1"/>
      <c r="D3" s="1"/>
      <c r="E3" s="1"/>
      <c r="F3" s="1"/>
      <c r="G3" s="2"/>
      <c r="H3" s="2"/>
      <c r="I3" s="2"/>
      <c r="J3" s="2"/>
    </row>
    <row r="4" spans="1:10" ht="15">
      <c r="A4" s="1"/>
      <c r="B4" s="1"/>
      <c r="C4" s="1"/>
      <c r="D4" s="1"/>
      <c r="E4" s="1"/>
      <c r="F4" s="1"/>
      <c r="G4" s="2"/>
      <c r="H4" s="2"/>
      <c r="I4" s="2"/>
      <c r="J4" s="2"/>
    </row>
    <row r="5" spans="1:13" ht="15">
      <c r="A5" s="21" t="s">
        <v>6</v>
      </c>
      <c r="B5" s="22" t="s">
        <v>18</v>
      </c>
      <c r="C5" s="22" t="s">
        <v>19</v>
      </c>
      <c r="D5" s="22"/>
      <c r="E5" s="22" t="s">
        <v>30</v>
      </c>
      <c r="F5" s="22"/>
      <c r="G5" s="21" t="s">
        <v>26</v>
      </c>
      <c r="H5" s="21" t="s">
        <v>27</v>
      </c>
      <c r="I5" s="2"/>
      <c r="J5" s="2"/>
      <c r="M5" s="12" t="s">
        <v>32</v>
      </c>
    </row>
    <row r="6" spans="1:10" ht="15.75">
      <c r="A6" s="18" t="s">
        <v>0</v>
      </c>
      <c r="B6" s="19">
        <v>1</v>
      </c>
      <c r="C6" s="11">
        <v>1000</v>
      </c>
      <c r="D6" s="11"/>
      <c r="E6" s="11">
        <v>10000</v>
      </c>
      <c r="F6" s="10"/>
      <c r="G6" s="18">
        <v>11</v>
      </c>
      <c r="H6" s="20"/>
      <c r="I6" s="2"/>
      <c r="J6" s="2"/>
    </row>
    <row r="7" spans="1:11" ht="15.75">
      <c r="A7" s="18" t="s">
        <v>1</v>
      </c>
      <c r="B7" s="19">
        <v>1</v>
      </c>
      <c r="C7" s="11">
        <v>1200</v>
      </c>
      <c r="D7" s="11"/>
      <c r="E7" s="11">
        <v>9000</v>
      </c>
      <c r="F7" s="10"/>
      <c r="G7" s="18">
        <v>10</v>
      </c>
      <c r="H7" s="18"/>
      <c r="I7" s="2"/>
      <c r="J7" s="2"/>
      <c r="K7" s="13" t="s">
        <v>35</v>
      </c>
    </row>
    <row r="8" spans="1:10" ht="15.75">
      <c r="A8" s="18" t="s">
        <v>2</v>
      </c>
      <c r="B8" s="19">
        <v>0.8</v>
      </c>
      <c r="C8" s="11">
        <v>1000</v>
      </c>
      <c r="D8" s="11"/>
      <c r="E8" s="11">
        <v>4000</v>
      </c>
      <c r="F8" s="10"/>
      <c r="G8" s="18">
        <v>7</v>
      </c>
      <c r="H8" s="18" t="s">
        <v>0</v>
      </c>
      <c r="I8" s="2"/>
      <c r="J8" s="2"/>
    </row>
    <row r="9" spans="1:15" ht="15.75">
      <c r="A9" s="18" t="s">
        <v>3</v>
      </c>
      <c r="B9" s="19">
        <v>0.9</v>
      </c>
      <c r="C9" s="11">
        <v>1500</v>
      </c>
      <c r="D9" s="11"/>
      <c r="E9" s="11">
        <v>5000</v>
      </c>
      <c r="F9" s="10"/>
      <c r="G9" s="18">
        <v>10</v>
      </c>
      <c r="H9" s="18" t="s">
        <v>28</v>
      </c>
      <c r="I9" s="2"/>
      <c r="J9" s="2"/>
      <c r="M9" s="13" t="s">
        <v>37</v>
      </c>
      <c r="O9" s="13" t="s">
        <v>33</v>
      </c>
    </row>
    <row r="10" spans="1:10" ht="15.75">
      <c r="A10" s="18" t="s">
        <v>4</v>
      </c>
      <c r="B10" s="19">
        <v>0.2</v>
      </c>
      <c r="C10" s="11">
        <v>1500</v>
      </c>
      <c r="D10" s="11"/>
      <c r="E10" s="11">
        <v>3000</v>
      </c>
      <c r="F10" s="10"/>
      <c r="G10" s="18">
        <v>9</v>
      </c>
      <c r="H10" s="18" t="s">
        <v>1</v>
      </c>
      <c r="I10" s="2"/>
      <c r="J10" s="2"/>
    </row>
    <row r="11" spans="1:11" ht="15.75">
      <c r="A11" s="18" t="s">
        <v>5</v>
      </c>
      <c r="B11" s="19">
        <v>0</v>
      </c>
      <c r="C11" s="11">
        <v>1000</v>
      </c>
      <c r="D11" s="11"/>
      <c r="E11" s="11">
        <v>0</v>
      </c>
      <c r="F11" s="10"/>
      <c r="G11" s="18">
        <v>5</v>
      </c>
      <c r="H11" s="18" t="s">
        <v>29</v>
      </c>
      <c r="I11" s="2"/>
      <c r="J11" s="2"/>
      <c r="K11" s="12" t="s">
        <v>36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M13" s="12" t="s">
        <v>34</v>
      </c>
    </row>
    <row r="14" spans="1:10" ht="15">
      <c r="A14" s="2"/>
      <c r="B14" s="6" t="s">
        <v>7</v>
      </c>
      <c r="C14" s="2"/>
      <c r="D14" s="6" t="s">
        <v>39</v>
      </c>
      <c r="E14" s="6" t="s">
        <v>40</v>
      </c>
      <c r="F14" s="6" t="s">
        <v>41</v>
      </c>
      <c r="G14" s="6"/>
      <c r="H14" s="6"/>
      <c r="I14" s="6" t="s">
        <v>42</v>
      </c>
      <c r="J14" s="6" t="s">
        <v>43</v>
      </c>
    </row>
    <row r="15" spans="1:10" ht="15.75">
      <c r="A15" s="7" t="s">
        <v>6</v>
      </c>
      <c r="B15" s="7" t="s">
        <v>8</v>
      </c>
      <c r="C15" s="7" t="s">
        <v>9</v>
      </c>
      <c r="D15" s="7" t="s">
        <v>10</v>
      </c>
      <c r="E15" s="8" t="s">
        <v>11</v>
      </c>
      <c r="F15" s="8" t="s">
        <v>12</v>
      </c>
      <c r="G15" s="7" t="s">
        <v>13</v>
      </c>
      <c r="H15" s="7" t="s">
        <v>14</v>
      </c>
      <c r="I15" s="7" t="s">
        <v>15</v>
      </c>
      <c r="J15" s="7" t="s">
        <v>16</v>
      </c>
    </row>
    <row r="16" spans="1:10" ht="15.75">
      <c r="A16" s="37" t="s">
        <v>0</v>
      </c>
      <c r="B16" s="38">
        <v>11000</v>
      </c>
      <c r="C16" s="39">
        <v>1</v>
      </c>
      <c r="D16" s="40">
        <v>10000</v>
      </c>
      <c r="E16" s="49"/>
      <c r="F16" s="50"/>
      <c r="G16" s="49"/>
      <c r="H16" s="49"/>
      <c r="I16" s="51"/>
      <c r="J16" s="51"/>
    </row>
    <row r="17" spans="1:10" ht="15.75">
      <c r="A17" s="41" t="s">
        <v>1</v>
      </c>
      <c r="B17" s="42">
        <f>10*C7</f>
        <v>12000</v>
      </c>
      <c r="C17" s="43">
        <v>1</v>
      </c>
      <c r="D17" s="44">
        <v>9000</v>
      </c>
      <c r="E17" s="52"/>
      <c r="F17" s="53"/>
      <c r="G17" s="52"/>
      <c r="H17" s="52"/>
      <c r="I17" s="54"/>
      <c r="J17" s="54"/>
    </row>
    <row r="18" spans="1:10" ht="15.75">
      <c r="A18" s="41" t="s">
        <v>2</v>
      </c>
      <c r="B18" s="42">
        <f>7*C8</f>
        <v>7000</v>
      </c>
      <c r="C18" s="43">
        <v>0.8</v>
      </c>
      <c r="D18" s="44">
        <v>4000</v>
      </c>
      <c r="E18" s="52"/>
      <c r="F18" s="53"/>
      <c r="G18" s="52"/>
      <c r="H18" s="52"/>
      <c r="I18" s="54"/>
      <c r="J18" s="54"/>
    </row>
    <row r="19" spans="1:10" ht="15.75">
      <c r="A19" s="41" t="s">
        <v>3</v>
      </c>
      <c r="B19" s="42">
        <f>10*C9</f>
        <v>15000</v>
      </c>
      <c r="C19" s="43">
        <v>0.9</v>
      </c>
      <c r="D19" s="44">
        <v>5000</v>
      </c>
      <c r="E19" s="52"/>
      <c r="F19" s="53"/>
      <c r="G19" s="52"/>
      <c r="H19" s="52"/>
      <c r="I19" s="54"/>
      <c r="J19" s="54"/>
    </row>
    <row r="20" spans="1:10" ht="15.75">
      <c r="A20" s="41" t="s">
        <v>4</v>
      </c>
      <c r="B20" s="42">
        <f>9*C10</f>
        <v>13500</v>
      </c>
      <c r="C20" s="43">
        <v>0.2</v>
      </c>
      <c r="D20" s="44">
        <v>3000</v>
      </c>
      <c r="E20" s="52"/>
      <c r="F20" s="53"/>
      <c r="G20" s="52"/>
      <c r="H20" s="52"/>
      <c r="I20" s="54"/>
      <c r="J20" s="54"/>
    </row>
    <row r="21" spans="1:10" ht="15.75">
      <c r="A21" s="45" t="s">
        <v>5</v>
      </c>
      <c r="B21" s="46">
        <f>5*C11</f>
        <v>5000</v>
      </c>
      <c r="C21" s="47">
        <v>0</v>
      </c>
      <c r="D21" s="48">
        <v>0</v>
      </c>
      <c r="E21" s="55"/>
      <c r="F21" s="56"/>
      <c r="G21" s="55"/>
      <c r="H21" s="55"/>
      <c r="I21" s="57"/>
      <c r="J21" s="57"/>
    </row>
    <row r="22" spans="1:10" ht="15.75">
      <c r="A22" s="26" t="s">
        <v>31</v>
      </c>
      <c r="B22" s="27">
        <f>SUM(B16:B21)</f>
        <v>63500</v>
      </c>
      <c r="C22" s="25" t="s">
        <v>17</v>
      </c>
      <c r="D22" s="36">
        <f>SUM(D16:D21)</f>
        <v>31000</v>
      </c>
      <c r="E22" s="58"/>
      <c r="F22" s="59"/>
      <c r="G22" s="59"/>
      <c r="H22" s="59"/>
      <c r="I22" s="60"/>
      <c r="J22" s="60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8">
      <c r="A24" s="30" t="s">
        <v>22</v>
      </c>
      <c r="B24" s="31">
        <v>26</v>
      </c>
      <c r="C24" s="32"/>
      <c r="D24" s="32" t="s">
        <v>24</v>
      </c>
      <c r="E24" s="14"/>
      <c r="F24" s="2"/>
      <c r="G24" s="2"/>
      <c r="H24" s="2"/>
      <c r="I24" s="2"/>
      <c r="J24" s="2"/>
    </row>
    <row r="25" spans="1:10" ht="18">
      <c r="A25" s="30" t="s">
        <v>23</v>
      </c>
      <c r="B25" s="34">
        <f>B22</f>
        <v>63500</v>
      </c>
      <c r="C25" s="33"/>
      <c r="D25" s="33" t="s">
        <v>25</v>
      </c>
      <c r="E25" s="5"/>
      <c r="F25" s="2"/>
      <c r="G25" s="2"/>
      <c r="H25" s="2"/>
      <c r="I25" s="2"/>
      <c r="J25" s="2"/>
    </row>
    <row r="26" spans="1:10" ht="15">
      <c r="A26" s="4"/>
      <c r="B26" s="4"/>
      <c r="C26" s="4"/>
      <c r="D26" s="4"/>
      <c r="E26" s="4"/>
      <c r="F26" s="2"/>
      <c r="G26" s="2"/>
      <c r="H26" s="2"/>
      <c r="I26" s="2"/>
      <c r="J26" s="2"/>
    </row>
    <row r="27" spans="1:10" ht="15">
      <c r="A27" s="2"/>
      <c r="B27" s="2"/>
      <c r="C27" s="2"/>
      <c r="D27" s="2" t="s">
        <v>38</v>
      </c>
      <c r="E27" s="2"/>
      <c r="F27" s="2"/>
      <c r="G27" s="16"/>
      <c r="H27" s="2"/>
      <c r="I27" s="2"/>
      <c r="J27" s="2"/>
    </row>
  </sheetData>
  <sheetProtection/>
  <printOptions/>
  <pageMargins left="0.5" right="0.5" top="1" bottom="1" header="0.5" footer="0.5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Burns</dc:creator>
  <cp:keywords/>
  <dc:description/>
  <cp:lastModifiedBy>Burns, Jim</cp:lastModifiedBy>
  <cp:lastPrinted>2018-04-17T12:16:14Z</cp:lastPrinted>
  <dcterms:created xsi:type="dcterms:W3CDTF">2005-08-01T15:34:49Z</dcterms:created>
  <dcterms:modified xsi:type="dcterms:W3CDTF">2018-04-17T12:51:11Z</dcterms:modified>
  <cp:category/>
  <cp:version/>
  <cp:contentType/>
  <cp:contentStatus/>
</cp:coreProperties>
</file>